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oints">[1]SumSheet!$B$26:$C$33</definedName>
    <definedName name="SeriesName">[1]SumSheet!$C$22</definedName>
  </definedNames>
  <calcPr calcId="145621"/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  <c r="G5" i="2"/>
  <c r="G4" i="2"/>
  <c r="G3" i="2"/>
  <c r="G12" i="1"/>
  <c r="G10" i="1"/>
  <c r="G11" i="1"/>
  <c r="G7" i="1"/>
  <c r="G9" i="1"/>
  <c r="G8" i="1"/>
  <c r="G6" i="1"/>
  <c r="G5" i="1"/>
  <c r="G4" i="1"/>
  <c r="G3" i="1"/>
  <c r="F74" i="1"/>
  <c r="E74" i="1"/>
  <c r="F73" i="1"/>
  <c r="E73" i="1"/>
  <c r="F72" i="1"/>
  <c r="E72" i="1"/>
  <c r="F71" i="1"/>
  <c r="E71" i="1"/>
  <c r="F70" i="1"/>
  <c r="E70" i="1"/>
  <c r="F69" i="1"/>
  <c r="E69" i="1"/>
  <c r="E68" i="1"/>
  <c r="F68" i="1" s="1"/>
  <c r="E67" i="1"/>
  <c r="F67" i="1" s="1"/>
  <c r="E66" i="1"/>
  <c r="F66" i="1" s="1"/>
  <c r="E65" i="1"/>
  <c r="F65" i="1" s="1"/>
  <c r="E64" i="1"/>
  <c r="F64" i="1" s="1"/>
  <c r="F63" i="1"/>
  <c r="A61" i="1"/>
  <c r="F59" i="1"/>
  <c r="E59" i="1"/>
  <c r="F58" i="1"/>
  <c r="E58" i="1"/>
  <c r="F57" i="1"/>
  <c r="E57" i="1"/>
  <c r="F56" i="1"/>
  <c r="E56" i="1"/>
  <c r="F55" i="1"/>
  <c r="E55" i="1"/>
  <c r="F54" i="1"/>
  <c r="E54" i="1"/>
  <c r="E53" i="1"/>
  <c r="F53" i="1" s="1"/>
  <c r="E52" i="1"/>
  <c r="F52" i="1" s="1"/>
  <c r="E51" i="1"/>
  <c r="F51" i="1" s="1"/>
  <c r="E50" i="1"/>
  <c r="F50" i="1" s="1"/>
  <c r="E49" i="1"/>
  <c r="F49" i="1" s="1"/>
  <c r="F48" i="1"/>
  <c r="A46" i="1"/>
  <c r="F44" i="1"/>
  <c r="E44" i="1"/>
  <c r="F43" i="1"/>
  <c r="E43" i="1"/>
  <c r="F42" i="1"/>
  <c r="E42" i="1"/>
  <c r="F41" i="1"/>
  <c r="E41" i="1"/>
  <c r="F40" i="1"/>
  <c r="E40" i="1"/>
  <c r="F39" i="1"/>
  <c r="E39" i="1"/>
  <c r="E38" i="1"/>
  <c r="F38" i="1" s="1"/>
  <c r="E37" i="1"/>
  <c r="F37" i="1" s="1"/>
  <c r="E36" i="1"/>
  <c r="F36" i="1" s="1"/>
  <c r="E35" i="1"/>
  <c r="F35" i="1" s="1"/>
  <c r="E34" i="1"/>
  <c r="F34" i="1" s="1"/>
  <c r="F33" i="1"/>
  <c r="A31" i="1"/>
  <c r="F29" i="1"/>
  <c r="E29" i="1"/>
  <c r="F28" i="1"/>
  <c r="E28" i="1"/>
  <c r="F27" i="1"/>
  <c r="E27" i="1"/>
  <c r="F26" i="1"/>
  <c r="E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F18" i="1"/>
  <c r="A16" i="1"/>
</calcChain>
</file>

<file path=xl/sharedStrings.xml><?xml version="1.0" encoding="utf-8"?>
<sst xmlns="http://schemas.openxmlformats.org/spreadsheetml/2006/main" count="105" uniqueCount="30">
  <si>
    <t>Slot.it Le Mans 90's GT - Round 4 of 6  (Overall)</t>
  </si>
  <si>
    <t>Position</t>
  </si>
  <si>
    <t>+/-</t>
  </si>
  <si>
    <t>Driver</t>
  </si>
  <si>
    <t>Points</t>
  </si>
  <si>
    <t>Behind</t>
  </si>
  <si>
    <t>Starts</t>
  </si>
  <si>
    <t>Laps</t>
  </si>
  <si>
    <t>Fastest Laps</t>
  </si>
  <si>
    <t>-</t>
  </si>
  <si>
    <t>Marty M.</t>
  </si>
  <si>
    <t>Shawn G.</t>
  </si>
  <si>
    <t>Stephen B.</t>
  </si>
  <si>
    <t>Roy M.</t>
  </si>
  <si>
    <t>Russell M.</t>
  </si>
  <si>
    <t>Austin C.</t>
  </si>
  <si>
    <t>Brian H.</t>
  </si>
  <si>
    <t>Bob L.</t>
  </si>
  <si>
    <t>Brandon M.</t>
  </si>
  <si>
    <t>Kevin F.</t>
  </si>
  <si>
    <t>Fastest Lap</t>
  </si>
  <si>
    <t>Fastest Lap Bonus</t>
  </si>
  <si>
    <t>Marty</t>
  </si>
  <si>
    <t>Shawn</t>
  </si>
  <si>
    <t>Roy</t>
  </si>
  <si>
    <t>Brian</t>
  </si>
  <si>
    <t>Stephen</t>
  </si>
  <si>
    <t>Brandon</t>
  </si>
  <si>
    <t>+2</t>
  </si>
  <si>
    <t>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</si>
</sst>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scheme val="minor"/>
    </font>
    <font>
      <b/>
      <sz val="18"/>
      <color rgb="FF000000"/>
      <name val="Calibri"/>
      <scheme val="minor"/>
    </font>
    <font>
      <sz val="18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quotePrefix="1" applyFont="1" applyFill="1" applyBorder="1" applyAlignment="1" applyProtection="1">
      <alignment horizontal="center" wrapText="1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horizontal="center" wrapText="1"/>
    </xf>
    <xf numFmtId="0" fontId="3" fillId="4" borderId="7" xfId="0" applyFont="1" applyFill="1" applyBorder="1" applyAlignment="1" applyProtection="1">
      <alignment horizontal="center"/>
    </xf>
    <xf numFmtId="0" fontId="3" fillId="4" borderId="8" xfId="0" quotePrefix="1" applyNumberFormat="1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/>
    <xf numFmtId="0" fontId="3" fillId="4" borderId="8" xfId="0" applyFont="1" applyFill="1" applyBorder="1" applyAlignment="1" applyProtection="1">
      <alignment horizontal="center"/>
    </xf>
    <xf numFmtId="1" fontId="3" fillId="4" borderId="8" xfId="0" quotePrefix="1" applyNumberFormat="1" applyFont="1" applyFill="1" applyBorder="1" applyAlignment="1" applyProtection="1">
      <alignment horizontal="center"/>
    </xf>
    <xf numFmtId="2" fontId="3" fillId="4" borderId="8" xfId="0" quotePrefix="1" applyNumberFormat="1" applyFont="1" applyFill="1" applyBorder="1" applyAlignment="1" applyProtection="1">
      <alignment horizontal="center"/>
    </xf>
    <xf numFmtId="1" fontId="3" fillId="4" borderId="9" xfId="0" quotePrefix="1" applyNumberFormat="1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5" borderId="8" xfId="0" quotePrefix="1" applyNumberFormat="1" applyFont="1" applyFill="1" applyBorder="1" applyAlignment="1" applyProtection="1">
      <alignment horizontal="center"/>
    </xf>
    <xf numFmtId="0" fontId="3" fillId="5" borderId="8" xfId="0" applyFont="1" applyFill="1" applyBorder="1" applyAlignment="1" applyProtection="1"/>
    <xf numFmtId="0" fontId="3" fillId="5" borderId="8" xfId="0" applyFont="1" applyFill="1" applyBorder="1" applyAlignment="1" applyProtection="1">
      <alignment horizontal="center"/>
    </xf>
    <xf numFmtId="1" fontId="3" fillId="5" borderId="8" xfId="0" quotePrefix="1" applyNumberFormat="1" applyFont="1" applyFill="1" applyBorder="1" applyAlignment="1" applyProtection="1">
      <alignment horizontal="center"/>
    </xf>
    <xf numFmtId="2" fontId="3" fillId="5" borderId="8" xfId="0" quotePrefix="1" applyNumberFormat="1" applyFont="1" applyFill="1" applyBorder="1" applyAlignment="1" applyProtection="1">
      <alignment horizontal="center"/>
    </xf>
    <xf numFmtId="1" fontId="3" fillId="5" borderId="9" xfId="0" quotePrefix="1" applyNumberFormat="1" applyFont="1" applyFill="1" applyBorder="1" applyAlignment="1" applyProtection="1">
      <alignment horizontal="center"/>
    </xf>
    <xf numFmtId="0" fontId="3" fillId="5" borderId="10" xfId="0" applyFont="1" applyFill="1" applyBorder="1" applyAlignment="1" applyProtection="1">
      <alignment horizontal="center"/>
    </xf>
    <xf numFmtId="0" fontId="3" fillId="5" borderId="11" xfId="0" quotePrefix="1" applyNumberFormat="1" applyFont="1" applyFill="1" applyBorder="1" applyAlignment="1" applyProtection="1">
      <alignment horizontal="center"/>
    </xf>
    <xf numFmtId="0" fontId="3" fillId="5" borderId="11" xfId="0" applyFont="1" applyFill="1" applyBorder="1" applyAlignment="1" applyProtection="1"/>
    <xf numFmtId="0" fontId="3" fillId="5" borderId="11" xfId="0" applyFont="1" applyFill="1" applyBorder="1" applyAlignment="1" applyProtection="1">
      <alignment horizontal="center"/>
    </xf>
    <xf numFmtId="1" fontId="3" fillId="5" borderId="11" xfId="0" quotePrefix="1" applyNumberFormat="1" applyFont="1" applyFill="1" applyBorder="1" applyAlignment="1" applyProtection="1">
      <alignment horizontal="center"/>
    </xf>
    <xf numFmtId="2" fontId="3" fillId="5" borderId="11" xfId="0" quotePrefix="1" applyNumberFormat="1" applyFont="1" applyFill="1" applyBorder="1" applyAlignment="1" applyProtection="1">
      <alignment horizontal="center"/>
    </xf>
    <xf numFmtId="1" fontId="3" fillId="5" borderId="12" xfId="0" quotePrefix="1" applyNumberFormat="1" applyFont="1" applyFill="1" applyBorder="1" applyAlignment="1" applyProtection="1">
      <alignment horizontal="center"/>
    </xf>
    <xf numFmtId="0" fontId="4" fillId="6" borderId="13" xfId="0" applyFont="1" applyFill="1" applyBorder="1" applyAlignment="1" applyProtection="1">
      <alignment horizontal="center"/>
    </xf>
    <xf numFmtId="0" fontId="4" fillId="6" borderId="14" xfId="0" applyFont="1" applyFill="1" applyBorder="1" applyAlignment="1" applyProtection="1">
      <alignment horizontal="center"/>
    </xf>
    <xf numFmtId="0" fontId="4" fillId="6" borderId="15" xfId="0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  <protection locked="0"/>
    </xf>
    <xf numFmtId="0" fontId="4" fillId="0" borderId="16" xfId="0" applyNumberFormat="1" applyFont="1" applyFill="1" applyBorder="1" applyAlignment="1" applyProtection="1">
      <alignment horizontal="center"/>
      <protection locked="0"/>
    </xf>
    <xf numFmtId="0" fontId="4" fillId="0" borderId="16" xfId="0" applyNumberFormat="1" applyFont="1" applyFill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/>
    </xf>
    <xf numFmtId="0" fontId="0" fillId="0" borderId="18" xfId="0" applyNumberFormat="1" applyFont="1" applyFill="1" applyBorder="1" applyAlignment="1" applyProtection="1">
      <alignment horizontal="center" vertical="top"/>
      <protection locked="0"/>
    </xf>
    <xf numFmtId="0" fontId="5" fillId="0" borderId="19" xfId="0" applyFont="1" applyBorder="1" applyAlignment="1" applyProtection="1">
      <alignment vertical="top"/>
      <protection locked="0"/>
    </xf>
    <xf numFmtId="2" fontId="0" fillId="0" borderId="19" xfId="0" applyNumberFormat="1" applyFont="1" applyFill="1" applyBorder="1" applyAlignment="1" applyProtection="1">
      <alignment horizontal="center" vertical="top"/>
      <protection locked="0"/>
    </xf>
    <xf numFmtId="164" fontId="0" fillId="0" borderId="19" xfId="0" applyNumberFormat="1" applyBorder="1" applyAlignment="1" applyProtection="1">
      <alignment horizontal="center"/>
    </xf>
    <xf numFmtId="1" fontId="0" fillId="0" borderId="19" xfId="0" applyNumberForma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7" borderId="18" xfId="0" applyNumberFormat="1" applyFont="1" applyFill="1" applyBorder="1" applyAlignment="1" applyProtection="1">
      <alignment horizontal="center" vertical="top"/>
      <protection locked="0"/>
    </xf>
    <xf numFmtId="0" fontId="5" fillId="8" borderId="21" xfId="0" applyFont="1" applyFill="1" applyBorder="1" applyAlignment="1" applyProtection="1">
      <alignment vertical="top"/>
      <protection locked="0"/>
    </xf>
    <xf numFmtId="2" fontId="0" fillId="7" borderId="19" xfId="0" applyNumberFormat="1" applyFont="1" applyFill="1" applyBorder="1" applyAlignment="1" applyProtection="1">
      <alignment horizontal="center" vertical="top"/>
      <protection locked="0"/>
    </xf>
    <xf numFmtId="164" fontId="0" fillId="7" borderId="19" xfId="0" applyNumberFormat="1" applyFill="1" applyBorder="1" applyAlignment="1" applyProtection="1">
      <alignment horizontal="center"/>
    </xf>
    <xf numFmtId="1" fontId="0" fillId="7" borderId="19" xfId="0" applyNumberFormat="1" applyFill="1" applyBorder="1" applyAlignment="1" applyProtection="1">
      <alignment horizontal="center"/>
    </xf>
    <xf numFmtId="0" fontId="0" fillId="7" borderId="20" xfId="0" applyFill="1" applyBorder="1" applyAlignment="1" applyProtection="1">
      <alignment horizontal="center"/>
    </xf>
    <xf numFmtId="0" fontId="0" fillId="7" borderId="22" xfId="0" applyNumberFormat="1" applyFont="1" applyFill="1" applyBorder="1" applyAlignment="1" applyProtection="1">
      <alignment horizontal="center" vertical="top"/>
      <protection locked="0"/>
    </xf>
    <xf numFmtId="0" fontId="5" fillId="8" borderId="23" xfId="0" applyFont="1" applyFill="1" applyBorder="1" applyAlignment="1" applyProtection="1">
      <alignment vertical="top"/>
      <protection locked="0"/>
    </xf>
    <xf numFmtId="2" fontId="0" fillId="7" borderId="24" xfId="0" applyNumberFormat="1" applyFont="1" applyFill="1" applyBorder="1" applyAlignment="1" applyProtection="1">
      <alignment horizontal="center" vertical="top"/>
      <protection locked="0"/>
    </xf>
    <xf numFmtId="164" fontId="0" fillId="7" borderId="24" xfId="0" applyNumberFormat="1" applyFill="1" applyBorder="1" applyAlignment="1" applyProtection="1">
      <alignment horizontal="center"/>
    </xf>
    <xf numFmtId="1" fontId="0" fillId="7" borderId="24" xfId="0" applyNumberFormat="1" applyFill="1" applyBorder="1" applyAlignment="1" applyProtection="1">
      <alignment horizontal="center"/>
    </xf>
    <xf numFmtId="0" fontId="0" fillId="7" borderId="25" xfId="0" applyFill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3" fillId="0" borderId="8" xfId="0" quotePrefix="1" applyNumberFormat="1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/>
    <xf numFmtId="0" fontId="3" fillId="0" borderId="8" xfId="0" applyFont="1" applyFill="1" applyBorder="1" applyAlignment="1" applyProtection="1">
      <alignment horizontal="center"/>
    </xf>
    <xf numFmtId="1" fontId="3" fillId="0" borderId="8" xfId="0" quotePrefix="1" applyNumberFormat="1" applyFont="1" applyFill="1" applyBorder="1" applyAlignment="1" applyProtection="1">
      <alignment horizontal="center"/>
    </xf>
    <xf numFmtId="2" fontId="3" fillId="0" borderId="8" xfId="0" quotePrefix="1" applyNumberFormat="1" applyFont="1" applyFill="1" applyBorder="1" applyAlignment="1" applyProtection="1">
      <alignment horizontal="center"/>
    </xf>
    <xf numFmtId="1" fontId="3" fillId="0" borderId="9" xfId="0" quotePrefix="1" applyNumberFormat="1" applyFont="1" applyFill="1" applyBorder="1" applyAlignment="1" applyProtection="1">
      <alignment horizontal="center"/>
    </xf>
    <xf numFmtId="0" fontId="3" fillId="9" borderId="7" xfId="0" applyFont="1" applyFill="1" applyBorder="1" applyAlignment="1" applyProtection="1">
      <alignment horizontal="center"/>
    </xf>
    <xf numFmtId="0" fontId="3" fillId="9" borderId="8" xfId="0" quotePrefix="1" applyNumberFormat="1" applyFont="1" applyFill="1" applyBorder="1" applyAlignment="1" applyProtection="1">
      <alignment horizontal="center"/>
    </xf>
    <xf numFmtId="0" fontId="3" fillId="9" borderId="8" xfId="0" applyFont="1" applyFill="1" applyBorder="1" applyAlignment="1" applyProtection="1"/>
    <xf numFmtId="0" fontId="3" fillId="9" borderId="8" xfId="0" applyFont="1" applyFill="1" applyBorder="1" applyAlignment="1" applyProtection="1">
      <alignment horizontal="center"/>
    </xf>
    <xf numFmtId="1" fontId="3" fillId="9" borderId="8" xfId="0" quotePrefix="1" applyNumberFormat="1" applyFont="1" applyFill="1" applyBorder="1" applyAlignment="1" applyProtection="1">
      <alignment horizontal="center"/>
    </xf>
    <xf numFmtId="2" fontId="3" fillId="9" borderId="8" xfId="0" quotePrefix="1" applyNumberFormat="1" applyFont="1" applyFill="1" applyBorder="1" applyAlignment="1" applyProtection="1">
      <alignment horizontal="center"/>
    </xf>
    <xf numFmtId="1" fontId="3" fillId="9" borderId="9" xfId="0" quotePrefix="1" applyNumberFormat="1" applyFont="1" applyFill="1" applyBorder="1" applyAlignment="1" applyProtection="1">
      <alignment horizontal="center"/>
    </xf>
    <xf numFmtId="49" fontId="6" fillId="4" borderId="8" xfId="0" quotePrefix="1" applyNumberFormat="1" applyFont="1" applyFill="1" applyBorder="1" applyAlignment="1" applyProtection="1">
      <alignment horizontal="center"/>
    </xf>
    <xf numFmtId="49" fontId="6" fillId="0" borderId="8" xfId="0" quotePrefix="1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tinslotcarclub.com/sites/default/files/2012_Slot-it_GT1_Series_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er Board"/>
      <sheetName val="Round 1"/>
      <sheetName val="Round 2"/>
      <sheetName val="Round 3"/>
      <sheetName val="Round 4"/>
      <sheetName val="Round 5"/>
      <sheetName val="Round 6"/>
      <sheetName val="Sum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2">
          <cell r="C22" t="str">
            <v>Slot.it Le Mans 90's GT</v>
          </cell>
        </row>
        <row r="26">
          <cell r="B26">
            <v>1</v>
          </cell>
          <cell r="C26">
            <v>10</v>
          </cell>
        </row>
        <row r="27">
          <cell r="B27">
            <v>2</v>
          </cell>
          <cell r="C27">
            <v>8</v>
          </cell>
        </row>
        <row r="28">
          <cell r="B28">
            <v>3</v>
          </cell>
          <cell r="C28">
            <v>6</v>
          </cell>
        </row>
        <row r="29">
          <cell r="B29">
            <v>4</v>
          </cell>
          <cell r="C29">
            <v>5</v>
          </cell>
        </row>
        <row r="30">
          <cell r="B30">
            <v>5</v>
          </cell>
          <cell r="C30">
            <v>4</v>
          </cell>
        </row>
        <row r="31">
          <cell r="B31">
            <v>6</v>
          </cell>
          <cell r="C31">
            <v>3</v>
          </cell>
        </row>
        <row r="32">
          <cell r="B32">
            <v>7</v>
          </cell>
          <cell r="C32">
            <v>2</v>
          </cell>
        </row>
        <row r="33">
          <cell r="B33">
            <v>8</v>
          </cell>
          <cell r="C3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H17" sqref="H17"/>
    </sheetView>
  </sheetViews>
  <sheetFormatPr defaultRowHeight="15" x14ac:dyDescent="0.25"/>
  <cols>
    <col min="1" max="1" width="13" bestFit="1" customWidth="1"/>
    <col min="2" max="2" width="8.7109375" customWidth="1"/>
    <col min="3" max="3" width="18.28515625" bestFit="1" customWidth="1"/>
    <col min="4" max="5" width="11.7109375" bestFit="1" customWidth="1"/>
    <col min="6" max="6" width="9.5703125" bestFit="1" customWidth="1"/>
    <col min="7" max="7" width="10.7109375" bestFit="1" customWidth="1"/>
    <col min="8" max="8" width="18.85546875" bestFit="1" customWidth="1"/>
  </cols>
  <sheetData>
    <row r="1" spans="1:8" ht="21.75" thickBot="1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23.25" x14ac:dyDescent="0.3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</row>
    <row r="3" spans="1:8" ht="23.25" x14ac:dyDescent="0.35">
      <c r="A3" s="10">
        <v>1</v>
      </c>
      <c r="B3" s="11" t="s">
        <v>9</v>
      </c>
      <c r="C3" s="12" t="s">
        <v>10</v>
      </c>
      <c r="D3" s="11">
        <v>41</v>
      </c>
      <c r="E3" s="13">
        <v>0</v>
      </c>
      <c r="F3" s="14">
        <v>4</v>
      </c>
      <c r="G3" s="15">
        <f>C18+C34+C48+C63</f>
        <v>886.88</v>
      </c>
      <c r="H3" s="16">
        <v>3</v>
      </c>
    </row>
    <row r="4" spans="1:8" ht="23.25" x14ac:dyDescent="0.35">
      <c r="A4" s="17">
        <v>2</v>
      </c>
      <c r="B4" s="18" t="s">
        <v>9</v>
      </c>
      <c r="C4" s="19" t="s">
        <v>11</v>
      </c>
      <c r="D4" s="18">
        <v>27</v>
      </c>
      <c r="E4" s="20">
        <v>-14</v>
      </c>
      <c r="F4" s="21">
        <v>3</v>
      </c>
      <c r="G4" s="22">
        <f>D19+C33+C64</f>
        <v>447.08900000000006</v>
      </c>
      <c r="H4" s="23">
        <v>1</v>
      </c>
    </row>
    <row r="5" spans="1:8" ht="23.25" x14ac:dyDescent="0.35">
      <c r="A5" s="10">
        <v>3</v>
      </c>
      <c r="B5" s="11" t="s">
        <v>9</v>
      </c>
      <c r="C5" s="12" t="s">
        <v>12</v>
      </c>
      <c r="D5" s="11">
        <v>19</v>
      </c>
      <c r="E5" s="13">
        <v>-22</v>
      </c>
      <c r="F5" s="14">
        <v>4</v>
      </c>
      <c r="G5" s="15">
        <f>C22+C35+C51+C67</f>
        <v>824.3900000000001</v>
      </c>
      <c r="H5" s="16">
        <v>0</v>
      </c>
    </row>
    <row r="6" spans="1:8" ht="23.25" x14ac:dyDescent="0.35">
      <c r="A6" s="17">
        <v>4</v>
      </c>
      <c r="B6" s="18" t="s">
        <v>9</v>
      </c>
      <c r="C6" s="19" t="s">
        <v>13</v>
      </c>
      <c r="D6" s="18">
        <v>19</v>
      </c>
      <c r="E6" s="20">
        <v>-22</v>
      </c>
      <c r="F6" s="21">
        <v>3</v>
      </c>
      <c r="G6" s="22">
        <f>C21+C49+C65</f>
        <v>648.91000000000008</v>
      </c>
      <c r="H6" s="23">
        <v>0</v>
      </c>
    </row>
    <row r="7" spans="1:8" ht="23.25" x14ac:dyDescent="0.35">
      <c r="A7" s="10">
        <v>5</v>
      </c>
      <c r="B7" s="73" t="s">
        <v>28</v>
      </c>
      <c r="C7" s="12" t="s">
        <v>16</v>
      </c>
      <c r="D7" s="11">
        <v>14</v>
      </c>
      <c r="E7" s="13">
        <v>-27</v>
      </c>
      <c r="F7" s="14">
        <v>3</v>
      </c>
      <c r="G7" s="15">
        <f>C23+C50+C66</f>
        <v>620.74</v>
      </c>
      <c r="H7" s="16">
        <v>0</v>
      </c>
    </row>
    <row r="8" spans="1:8" ht="23.25" x14ac:dyDescent="0.35">
      <c r="A8" s="59">
        <v>6</v>
      </c>
      <c r="B8" s="60">
        <v>-1</v>
      </c>
      <c r="C8" s="61" t="s">
        <v>14</v>
      </c>
      <c r="D8" s="60">
        <v>10</v>
      </c>
      <c r="E8" s="62">
        <v>-31</v>
      </c>
      <c r="F8" s="63">
        <v>2</v>
      </c>
      <c r="G8" s="64">
        <f>C20+C52</f>
        <v>419.98</v>
      </c>
      <c r="H8" s="65">
        <v>0</v>
      </c>
    </row>
    <row r="9" spans="1:8" ht="23.25" x14ac:dyDescent="0.35">
      <c r="A9" s="10">
        <v>7</v>
      </c>
      <c r="B9" s="11">
        <v>-1</v>
      </c>
      <c r="C9" s="12" t="s">
        <v>15</v>
      </c>
      <c r="D9" s="11">
        <v>9</v>
      </c>
      <c r="E9" s="13">
        <v>-32</v>
      </c>
      <c r="F9" s="14">
        <v>3</v>
      </c>
      <c r="G9" s="15">
        <f>C25+C36+C53+C69</f>
        <v>554.48</v>
      </c>
      <c r="H9" s="16">
        <v>0</v>
      </c>
    </row>
    <row r="10" spans="1:8" ht="23.25" x14ac:dyDescent="0.35">
      <c r="A10" s="59">
        <v>8</v>
      </c>
      <c r="B10" s="74" t="s">
        <v>29</v>
      </c>
      <c r="C10" s="61" t="s">
        <v>18</v>
      </c>
      <c r="D10" s="60">
        <v>6</v>
      </c>
      <c r="E10" s="62">
        <v>-35</v>
      </c>
      <c r="F10" s="63">
        <v>2</v>
      </c>
      <c r="G10" s="64">
        <f>C38+C68</f>
        <v>365.19</v>
      </c>
      <c r="H10" s="65">
        <v>0</v>
      </c>
    </row>
    <row r="11" spans="1:8" ht="23.25" x14ac:dyDescent="0.35">
      <c r="A11" s="66">
        <v>9</v>
      </c>
      <c r="B11" s="67">
        <v>-1</v>
      </c>
      <c r="C11" s="68" t="s">
        <v>17</v>
      </c>
      <c r="D11" s="67">
        <v>4</v>
      </c>
      <c r="E11" s="69">
        <v>-37</v>
      </c>
      <c r="F11" s="70">
        <v>1</v>
      </c>
      <c r="G11" s="71">
        <f>C37</f>
        <v>179.68</v>
      </c>
      <c r="H11" s="72">
        <v>0</v>
      </c>
    </row>
    <row r="12" spans="1:8" ht="24" thickBot="1" x14ac:dyDescent="0.4">
      <c r="A12" s="24">
        <v>10</v>
      </c>
      <c r="B12" s="25" t="s">
        <v>9</v>
      </c>
      <c r="C12" s="26" t="s">
        <v>19</v>
      </c>
      <c r="D12" s="25">
        <v>2</v>
      </c>
      <c r="E12" s="27">
        <v>-39</v>
      </c>
      <c r="F12" s="28">
        <v>1</v>
      </c>
      <c r="G12" s="29">
        <f>C24</f>
        <v>187.8</v>
      </c>
      <c r="H12" s="30">
        <v>0</v>
      </c>
    </row>
    <row r="15" spans="1:8" ht="15.75" thickBot="1" x14ac:dyDescent="0.3"/>
    <row r="16" spans="1:8" ht="16.5" thickBot="1" x14ac:dyDescent="0.3">
      <c r="A16" s="31" t="str">
        <f>SeriesName &amp; " - Round 1"</f>
        <v>Slot.it Le Mans 90's GT - Round 1</v>
      </c>
      <c r="B16" s="32"/>
      <c r="C16" s="32"/>
      <c r="D16" s="32"/>
      <c r="E16" s="32"/>
      <c r="F16" s="33"/>
    </row>
    <row r="17" spans="1:9" ht="31.5" x14ac:dyDescent="0.25">
      <c r="A17" s="34" t="s">
        <v>1</v>
      </c>
      <c r="B17" s="35" t="s">
        <v>3</v>
      </c>
      <c r="C17" s="35" t="s">
        <v>7</v>
      </c>
      <c r="D17" s="35" t="s">
        <v>20</v>
      </c>
      <c r="E17" s="36" t="s">
        <v>21</v>
      </c>
      <c r="F17" s="37" t="s">
        <v>4</v>
      </c>
    </row>
    <row r="18" spans="1:9" ht="15.75" x14ac:dyDescent="0.25">
      <c r="A18" s="38">
        <v>1</v>
      </c>
      <c r="B18" s="39" t="s">
        <v>10</v>
      </c>
      <c r="C18" s="40">
        <v>222.63</v>
      </c>
      <c r="D18" s="41">
        <v>3.7930000000000001</v>
      </c>
      <c r="E18" s="42">
        <v>1</v>
      </c>
      <c r="F18" s="43">
        <f t="shared" ref="F18:F29" si="0">IF(ISNA(VLOOKUP(A18,Points,2,FALSE)),0,VLOOKUP(A18,Points,2,FALSE)+E18)</f>
        <v>11</v>
      </c>
    </row>
    <row r="19" spans="1:9" ht="15.75" x14ac:dyDescent="0.25">
      <c r="A19" s="44">
        <v>2</v>
      </c>
      <c r="B19" s="45" t="s">
        <v>11</v>
      </c>
      <c r="C19" s="46">
        <v>221.47</v>
      </c>
      <c r="D19" s="47">
        <v>3.859</v>
      </c>
      <c r="E19" s="48">
        <f>IF(AND(D19=MIN($E$4:$E$15),D19&gt;0),1,0)</f>
        <v>0</v>
      </c>
      <c r="F19" s="49">
        <f t="shared" si="0"/>
        <v>8</v>
      </c>
      <c r="I19">
        <v>3</v>
      </c>
    </row>
    <row r="20" spans="1:9" ht="15.75" x14ac:dyDescent="0.25">
      <c r="A20" s="38">
        <v>3</v>
      </c>
      <c r="B20" s="39" t="s">
        <v>14</v>
      </c>
      <c r="C20" s="40">
        <v>217.93</v>
      </c>
      <c r="D20" s="41">
        <v>3.9239999999999999</v>
      </c>
      <c r="E20" s="42">
        <f>IF(AND(D20=MIN($E$4:$E$15),D20&gt;0),1,0)</f>
        <v>0</v>
      </c>
      <c r="F20" s="43">
        <f t="shared" si="0"/>
        <v>6</v>
      </c>
    </row>
    <row r="21" spans="1:9" ht="15.75" x14ac:dyDescent="0.25">
      <c r="A21" s="44">
        <v>4</v>
      </c>
      <c r="B21" s="45" t="s">
        <v>13</v>
      </c>
      <c r="C21" s="46">
        <v>217.4</v>
      </c>
      <c r="D21" s="47">
        <v>3.944</v>
      </c>
      <c r="E21" s="48">
        <f>IF(AND(D21=MIN($E$4:$E$15),D21&gt;0),1,0)</f>
        <v>0</v>
      </c>
      <c r="F21" s="49">
        <f t="shared" si="0"/>
        <v>5</v>
      </c>
    </row>
    <row r="22" spans="1:9" ht="15.75" x14ac:dyDescent="0.25">
      <c r="A22" s="38">
        <v>5</v>
      </c>
      <c r="B22" s="39" t="s">
        <v>12</v>
      </c>
      <c r="C22" s="40">
        <v>207.4</v>
      </c>
      <c r="D22" s="41">
        <v>3.9620000000000002</v>
      </c>
      <c r="E22" s="42">
        <f>IF(AND(D22=MIN($E$4:$E$15),D22&gt;0),1,0)</f>
        <v>0</v>
      </c>
      <c r="F22" s="43">
        <f t="shared" si="0"/>
        <v>4</v>
      </c>
    </row>
    <row r="23" spans="1:9" ht="15.75" x14ac:dyDescent="0.25">
      <c r="A23" s="44">
        <v>6</v>
      </c>
      <c r="B23" s="45" t="s">
        <v>16</v>
      </c>
      <c r="C23" s="46">
        <v>204.82</v>
      </c>
      <c r="D23" s="47">
        <v>4.0030000000000001</v>
      </c>
      <c r="E23" s="48">
        <f>IF(AND(D23=MIN($E$4:$E$15),D23&gt;0),1,0)</f>
        <v>0</v>
      </c>
      <c r="F23" s="49">
        <f t="shared" ref="F23:F25" si="1">IF(ISNA(VLOOKUP(A23,Points,2,FALSE)),0,VLOOKUP(A23,Points,2,FALSE)+E23)</f>
        <v>3</v>
      </c>
    </row>
    <row r="24" spans="1:9" ht="15.75" x14ac:dyDescent="0.25">
      <c r="A24" s="38">
        <v>7</v>
      </c>
      <c r="B24" s="39" t="s">
        <v>19</v>
      </c>
      <c r="C24" s="40">
        <v>187.8</v>
      </c>
      <c r="D24" s="41">
        <v>4.0190000000000001</v>
      </c>
      <c r="E24" s="42">
        <f>IF(AND(D24=MIN($E$4:$E$15),D24&gt;0),1,0)</f>
        <v>0</v>
      </c>
      <c r="F24" s="43">
        <f t="shared" si="1"/>
        <v>2</v>
      </c>
    </row>
    <row r="25" spans="1:9" ht="15.75" x14ac:dyDescent="0.25">
      <c r="A25" s="44">
        <v>8</v>
      </c>
      <c r="B25" s="45" t="s">
        <v>15</v>
      </c>
      <c r="C25" s="46">
        <v>173.68</v>
      </c>
      <c r="D25" s="47">
        <v>4.0919999999999996</v>
      </c>
      <c r="E25" s="48">
        <f>IF(AND(D25=MIN($E$4:$E$15),D25&gt;0),1,0)</f>
        <v>0</v>
      </c>
      <c r="F25" s="49">
        <f t="shared" si="1"/>
        <v>1</v>
      </c>
    </row>
    <row r="26" spans="1:9" ht="15.75" x14ac:dyDescent="0.25">
      <c r="A26" s="38"/>
      <c r="B26" s="39"/>
      <c r="C26" s="40"/>
      <c r="D26" s="41"/>
      <c r="E26" s="42">
        <f>IF(AND(D26=MIN($E$4:$E$15),D26&gt;0),1,0)</f>
        <v>0</v>
      </c>
      <c r="F26" s="43">
        <f t="shared" si="0"/>
        <v>0</v>
      </c>
    </row>
    <row r="27" spans="1:9" ht="15.75" x14ac:dyDescent="0.25">
      <c r="A27" s="44"/>
      <c r="B27" s="45"/>
      <c r="C27" s="46"/>
      <c r="D27" s="47"/>
      <c r="E27" s="48">
        <f>IF(AND(D27=MIN($E$4:$E$15),D27&gt;0),1,0)</f>
        <v>0</v>
      </c>
      <c r="F27" s="49">
        <f t="shared" si="0"/>
        <v>0</v>
      </c>
    </row>
    <row r="28" spans="1:9" ht="15.75" x14ac:dyDescent="0.25">
      <c r="A28" s="38"/>
      <c r="B28" s="39"/>
      <c r="C28" s="40"/>
      <c r="D28" s="41"/>
      <c r="E28" s="42">
        <f>IF(AND(D28=MIN($E$4:$E$15),D28&gt;0),1,0)</f>
        <v>0</v>
      </c>
      <c r="F28" s="43">
        <f t="shared" si="0"/>
        <v>0</v>
      </c>
    </row>
    <row r="29" spans="1:9" ht="16.5" thickBot="1" x14ac:dyDescent="0.3">
      <c r="A29" s="50"/>
      <c r="B29" s="51"/>
      <c r="C29" s="52"/>
      <c r="D29" s="53"/>
      <c r="E29" s="54">
        <f>IF(AND(D29=MIN($E$4:$E$15),D29&gt;0),1,0)</f>
        <v>0</v>
      </c>
      <c r="F29" s="55">
        <f t="shared" si="0"/>
        <v>0</v>
      </c>
    </row>
    <row r="30" spans="1:9" ht="15.75" thickBot="1" x14ac:dyDescent="0.3"/>
    <row r="31" spans="1:9" ht="16.5" thickBot="1" x14ac:dyDescent="0.3">
      <c r="A31" s="31" t="str">
        <f>SeriesName &amp; " - Round 2"</f>
        <v>Slot.it Le Mans 90's GT - Round 2</v>
      </c>
      <c r="B31" s="32"/>
      <c r="C31" s="32"/>
      <c r="D31" s="32"/>
      <c r="E31" s="32"/>
      <c r="F31" s="33"/>
    </row>
    <row r="32" spans="1:9" ht="31.5" x14ac:dyDescent="0.25">
      <c r="A32" s="34" t="s">
        <v>1</v>
      </c>
      <c r="B32" s="35" t="s">
        <v>3</v>
      </c>
      <c r="C32" s="35" t="s">
        <v>7</v>
      </c>
      <c r="D32" s="35" t="s">
        <v>20</v>
      </c>
      <c r="E32" s="36" t="s">
        <v>21</v>
      </c>
      <c r="F32" s="37" t="s">
        <v>4</v>
      </c>
    </row>
    <row r="33" spans="1:6" ht="15.75" x14ac:dyDescent="0.25">
      <c r="A33" s="38">
        <v>1</v>
      </c>
      <c r="B33" s="39" t="s">
        <v>11</v>
      </c>
      <c r="C33" s="40">
        <v>222.11</v>
      </c>
      <c r="D33" s="41">
        <v>3.8559999999999999</v>
      </c>
      <c r="E33" s="42">
        <v>1</v>
      </c>
      <c r="F33" s="43">
        <f t="shared" ref="F33:F44" si="2">IF(ISNA(VLOOKUP(A33,Points,2,FALSE)),0,VLOOKUP(A33,Points,2,FALSE)+E33)</f>
        <v>11</v>
      </c>
    </row>
    <row r="34" spans="1:6" ht="15.75" x14ac:dyDescent="0.25">
      <c r="A34" s="44">
        <v>2</v>
      </c>
      <c r="B34" s="45" t="s">
        <v>10</v>
      </c>
      <c r="C34" s="46">
        <v>212.78</v>
      </c>
      <c r="D34" s="47">
        <v>3.86</v>
      </c>
      <c r="E34" s="48">
        <f>IF(AND(D34=MIN($E$4:$E$15),D34&gt;0),1,0)</f>
        <v>0</v>
      </c>
      <c r="F34" s="49">
        <f t="shared" si="2"/>
        <v>8</v>
      </c>
    </row>
    <row r="35" spans="1:6" ht="15.75" x14ac:dyDescent="0.25">
      <c r="A35" s="38">
        <v>3</v>
      </c>
      <c r="B35" s="39" t="s">
        <v>12</v>
      </c>
      <c r="C35" s="40">
        <v>210.21</v>
      </c>
      <c r="D35" s="41">
        <v>3.9860000000000002</v>
      </c>
      <c r="E35" s="42">
        <f>IF(AND(D35=MIN($E$4:$E$15),D35&gt;0),1,0)</f>
        <v>0</v>
      </c>
      <c r="F35" s="43">
        <f t="shared" si="2"/>
        <v>6</v>
      </c>
    </row>
    <row r="36" spans="1:6" ht="15.75" x14ac:dyDescent="0.25">
      <c r="A36" s="44">
        <v>4</v>
      </c>
      <c r="B36" s="45" t="s">
        <v>15</v>
      </c>
      <c r="C36" s="46">
        <v>193.27</v>
      </c>
      <c r="D36" s="47">
        <v>4.1429999999999998</v>
      </c>
      <c r="E36" s="48">
        <f>IF(AND(D36=MIN($E$4:$E$15),D36&gt;0),1,0)</f>
        <v>0</v>
      </c>
      <c r="F36" s="49">
        <f t="shared" si="2"/>
        <v>5</v>
      </c>
    </row>
    <row r="37" spans="1:6" ht="15.75" x14ac:dyDescent="0.25">
      <c r="A37" s="38">
        <v>5</v>
      </c>
      <c r="B37" s="39" t="s">
        <v>17</v>
      </c>
      <c r="C37" s="40">
        <v>179.68</v>
      </c>
      <c r="D37" s="41">
        <v>4.2240000000000002</v>
      </c>
      <c r="E37" s="42">
        <f>IF(AND(D37=MIN($E$4:$E$15),D37&gt;0),1,0)</f>
        <v>0</v>
      </c>
      <c r="F37" s="43">
        <f t="shared" si="2"/>
        <v>4</v>
      </c>
    </row>
    <row r="38" spans="1:6" ht="15.75" x14ac:dyDescent="0.25">
      <c r="A38" s="44">
        <v>6</v>
      </c>
      <c r="B38" s="45" t="s">
        <v>18</v>
      </c>
      <c r="C38" s="46">
        <v>177.44</v>
      </c>
      <c r="D38" s="47">
        <v>4.577</v>
      </c>
      <c r="E38" s="48">
        <f>IF(AND(D38=MIN($E$4:$E$15),D38&gt;0),1,0)</f>
        <v>0</v>
      </c>
      <c r="F38" s="49">
        <f t="shared" si="2"/>
        <v>3</v>
      </c>
    </row>
    <row r="39" spans="1:6" ht="15.75" x14ac:dyDescent="0.25">
      <c r="A39" s="38"/>
      <c r="B39" s="39"/>
      <c r="C39" s="40"/>
      <c r="D39" s="41"/>
      <c r="E39" s="42">
        <f>IF(AND(D39=MIN($E$4:$E$15),D39&gt;0),1,0)</f>
        <v>0</v>
      </c>
      <c r="F39" s="43">
        <f t="shared" si="2"/>
        <v>0</v>
      </c>
    </row>
    <row r="40" spans="1:6" ht="15.75" x14ac:dyDescent="0.25">
      <c r="A40" s="44"/>
      <c r="B40" s="45"/>
      <c r="C40" s="46"/>
      <c r="D40" s="47"/>
      <c r="E40" s="48">
        <f>IF(AND(D40=MIN($E$4:$E$15),D40&gt;0),1,0)</f>
        <v>0</v>
      </c>
      <c r="F40" s="49">
        <f t="shared" si="2"/>
        <v>0</v>
      </c>
    </row>
    <row r="41" spans="1:6" ht="15.75" x14ac:dyDescent="0.25">
      <c r="A41" s="38"/>
      <c r="B41" s="39"/>
      <c r="C41" s="40"/>
      <c r="D41" s="41"/>
      <c r="E41" s="42">
        <f>IF(AND(D41=MIN($E$4:$E$15),D41&gt;0),1,0)</f>
        <v>0</v>
      </c>
      <c r="F41" s="43">
        <f t="shared" si="2"/>
        <v>0</v>
      </c>
    </row>
    <row r="42" spans="1:6" ht="15.75" x14ac:dyDescent="0.25">
      <c r="A42" s="44"/>
      <c r="B42" s="45"/>
      <c r="C42" s="46"/>
      <c r="D42" s="47"/>
      <c r="E42" s="48">
        <f>IF(AND(D42=MIN($E$4:$E$15),D42&gt;0),1,0)</f>
        <v>0</v>
      </c>
      <c r="F42" s="49">
        <f t="shared" si="2"/>
        <v>0</v>
      </c>
    </row>
    <row r="43" spans="1:6" ht="15.75" x14ac:dyDescent="0.25">
      <c r="A43" s="38"/>
      <c r="B43" s="39"/>
      <c r="C43" s="40"/>
      <c r="D43" s="41"/>
      <c r="E43" s="42">
        <f>IF(AND(D43=MIN($E$4:$E$15),D43&gt;0),1,0)</f>
        <v>0</v>
      </c>
      <c r="F43" s="43">
        <f t="shared" si="2"/>
        <v>0</v>
      </c>
    </row>
    <row r="44" spans="1:6" ht="16.5" thickBot="1" x14ac:dyDescent="0.3">
      <c r="A44" s="50"/>
      <c r="B44" s="51"/>
      <c r="C44" s="52"/>
      <c r="D44" s="53"/>
      <c r="E44" s="54">
        <f>IF(AND(D44=MIN($E$4:$E$15),D44&gt;0),1,0)</f>
        <v>0</v>
      </c>
      <c r="F44" s="55">
        <f t="shared" si="2"/>
        <v>0</v>
      </c>
    </row>
    <row r="45" spans="1:6" ht="15.75" thickBot="1" x14ac:dyDescent="0.3"/>
    <row r="46" spans="1:6" ht="16.5" thickBot="1" x14ac:dyDescent="0.3">
      <c r="A46" s="31" t="str">
        <f>SeriesName &amp; " - Round 3"</f>
        <v>Slot.it Le Mans 90's GT - Round 3</v>
      </c>
      <c r="B46" s="32"/>
      <c r="C46" s="32"/>
      <c r="D46" s="32"/>
      <c r="E46" s="32"/>
      <c r="F46" s="33"/>
    </row>
    <row r="47" spans="1:6" ht="31.5" x14ac:dyDescent="0.25">
      <c r="A47" s="34" t="s">
        <v>1</v>
      </c>
      <c r="B47" s="35" t="s">
        <v>3</v>
      </c>
      <c r="C47" s="35" t="s">
        <v>7</v>
      </c>
      <c r="D47" s="35" t="s">
        <v>20</v>
      </c>
      <c r="E47" s="36" t="s">
        <v>21</v>
      </c>
      <c r="F47" s="37" t="s">
        <v>4</v>
      </c>
    </row>
    <row r="48" spans="1:6" ht="15.75" x14ac:dyDescent="0.25">
      <c r="A48" s="38">
        <v>1</v>
      </c>
      <c r="B48" s="39" t="s">
        <v>10</v>
      </c>
      <c r="C48" s="40">
        <v>220.12</v>
      </c>
      <c r="D48" s="41">
        <v>3.8090000000000002</v>
      </c>
      <c r="E48" s="42">
        <v>1</v>
      </c>
      <c r="F48" s="43">
        <f t="shared" ref="F48:F59" si="3">IF(ISNA(VLOOKUP(A48,Points,2,FALSE)),0,VLOOKUP(A48,Points,2,FALSE)+E48)</f>
        <v>11</v>
      </c>
    </row>
    <row r="49" spans="1:6" ht="15.75" x14ac:dyDescent="0.25">
      <c r="A49" s="44">
        <v>2</v>
      </c>
      <c r="B49" s="45" t="s">
        <v>13</v>
      </c>
      <c r="C49" s="46">
        <v>216.8</v>
      </c>
      <c r="D49" s="47">
        <v>3.976</v>
      </c>
      <c r="E49" s="48">
        <f>IF(AND(D49=MIN($E$4:$E$15),D49&gt;0),1,0)</f>
        <v>0</v>
      </c>
      <c r="F49" s="49">
        <f t="shared" si="3"/>
        <v>8</v>
      </c>
    </row>
    <row r="50" spans="1:6" ht="15.75" x14ac:dyDescent="0.25">
      <c r="A50" s="38">
        <v>3</v>
      </c>
      <c r="B50" s="39" t="s">
        <v>16</v>
      </c>
      <c r="C50" s="40">
        <v>205.12</v>
      </c>
      <c r="D50" s="41">
        <v>4.0460000000000003</v>
      </c>
      <c r="E50" s="42">
        <f>IF(AND(D50=MIN($E$4:$E$15),D50&gt;0),1,0)</f>
        <v>0</v>
      </c>
      <c r="F50" s="43">
        <f t="shared" si="3"/>
        <v>6</v>
      </c>
    </row>
    <row r="51" spans="1:6" ht="15.75" x14ac:dyDescent="0.25">
      <c r="A51" s="44">
        <v>4</v>
      </c>
      <c r="B51" s="45" t="s">
        <v>12</v>
      </c>
      <c r="C51" s="46">
        <v>203.96</v>
      </c>
      <c r="D51" s="47">
        <v>4.0359999999999996</v>
      </c>
      <c r="E51" s="48">
        <f>IF(AND(D51=MIN($E$4:$E$15),D51&gt;0),1,0)</f>
        <v>0</v>
      </c>
      <c r="F51" s="49">
        <f t="shared" si="3"/>
        <v>5</v>
      </c>
    </row>
    <row r="52" spans="1:6" ht="15.75" x14ac:dyDescent="0.25">
      <c r="A52" s="38">
        <v>5</v>
      </c>
      <c r="B52" s="39" t="s">
        <v>14</v>
      </c>
      <c r="C52" s="40">
        <v>202.05</v>
      </c>
      <c r="D52" s="41">
        <v>3.8769999999999998</v>
      </c>
      <c r="E52" s="42">
        <f>IF(AND(D52=MIN($E$4:$E$15),D52&gt;0),1,0)</f>
        <v>0</v>
      </c>
      <c r="F52" s="43">
        <f t="shared" si="3"/>
        <v>4</v>
      </c>
    </row>
    <row r="53" spans="1:6" ht="15.75" x14ac:dyDescent="0.25">
      <c r="A53" s="44">
        <v>6</v>
      </c>
      <c r="B53" s="45" t="s">
        <v>15</v>
      </c>
      <c r="C53" s="46">
        <v>187.53</v>
      </c>
      <c r="D53" s="47">
        <v>4.0970000000000004</v>
      </c>
      <c r="E53" s="48">
        <f>IF(AND(D53=MIN($E$4:$E$15),D53&gt;0),1,0)</f>
        <v>0</v>
      </c>
      <c r="F53" s="49">
        <f t="shared" si="3"/>
        <v>3</v>
      </c>
    </row>
    <row r="54" spans="1:6" ht="15.75" x14ac:dyDescent="0.25">
      <c r="A54" s="38"/>
      <c r="B54" s="39"/>
      <c r="C54" s="40"/>
      <c r="D54" s="41"/>
      <c r="E54" s="42">
        <f>IF(AND(D54=MIN($E$4:$E$15),D54&gt;0),1,0)</f>
        <v>0</v>
      </c>
      <c r="F54" s="43">
        <f t="shared" si="3"/>
        <v>0</v>
      </c>
    </row>
    <row r="55" spans="1:6" ht="15.75" x14ac:dyDescent="0.25">
      <c r="A55" s="44"/>
      <c r="B55" s="45"/>
      <c r="C55" s="46"/>
      <c r="D55" s="47"/>
      <c r="E55" s="48">
        <f>IF(AND(D55=MIN($E$4:$E$15),D55&gt;0),1,0)</f>
        <v>0</v>
      </c>
      <c r="F55" s="49">
        <f t="shared" si="3"/>
        <v>0</v>
      </c>
    </row>
    <row r="56" spans="1:6" ht="15.75" x14ac:dyDescent="0.25">
      <c r="A56" s="38"/>
      <c r="B56" s="39"/>
      <c r="C56" s="40"/>
      <c r="D56" s="41"/>
      <c r="E56" s="42">
        <f>IF(AND(D56=MIN($E$4:$E$15),D56&gt;0),1,0)</f>
        <v>0</v>
      </c>
      <c r="F56" s="43">
        <f t="shared" si="3"/>
        <v>0</v>
      </c>
    </row>
    <row r="57" spans="1:6" ht="15.75" x14ac:dyDescent="0.25">
      <c r="A57" s="44"/>
      <c r="B57" s="45"/>
      <c r="C57" s="46"/>
      <c r="D57" s="47"/>
      <c r="E57" s="48">
        <f>IF(AND(D57=MIN($E$4:$E$15),D57&gt;0),1,0)</f>
        <v>0</v>
      </c>
      <c r="F57" s="49">
        <f t="shared" si="3"/>
        <v>0</v>
      </c>
    </row>
    <row r="58" spans="1:6" ht="15.75" x14ac:dyDescent="0.25">
      <c r="A58" s="38"/>
      <c r="B58" s="39"/>
      <c r="C58" s="40"/>
      <c r="D58" s="41"/>
      <c r="E58" s="42">
        <f>IF(AND(D58=MIN($E$4:$E$15),D58&gt;0),1,0)</f>
        <v>0</v>
      </c>
      <c r="F58" s="43">
        <f t="shared" si="3"/>
        <v>0</v>
      </c>
    </row>
    <row r="59" spans="1:6" ht="16.5" thickBot="1" x14ac:dyDescent="0.3">
      <c r="A59" s="50"/>
      <c r="B59" s="51"/>
      <c r="C59" s="52"/>
      <c r="D59" s="53"/>
      <c r="E59" s="54">
        <f>IF(AND(D59=MIN($E$4:$E$15),D59&gt;0),1,0)</f>
        <v>0</v>
      </c>
      <c r="F59" s="55">
        <f t="shared" si="3"/>
        <v>0</v>
      </c>
    </row>
    <row r="60" spans="1:6" ht="15.75" thickBot="1" x14ac:dyDescent="0.3"/>
    <row r="61" spans="1:6" ht="16.5" thickBot="1" x14ac:dyDescent="0.3">
      <c r="A61" s="56" t="str">
        <f>SeriesName &amp; " - Round 4"</f>
        <v>Slot.it Le Mans 90's GT - Round 4</v>
      </c>
      <c r="B61" s="57"/>
      <c r="C61" s="57"/>
      <c r="D61" s="57"/>
      <c r="E61" s="57"/>
      <c r="F61" s="58"/>
    </row>
    <row r="62" spans="1:6" ht="31.5" x14ac:dyDescent="0.25">
      <c r="A62" s="34" t="s">
        <v>1</v>
      </c>
      <c r="B62" s="35" t="s">
        <v>3</v>
      </c>
      <c r="C62" s="35" t="s">
        <v>7</v>
      </c>
      <c r="D62" s="35" t="s">
        <v>20</v>
      </c>
      <c r="E62" s="36" t="s">
        <v>21</v>
      </c>
      <c r="F62" s="37" t="s">
        <v>4</v>
      </c>
    </row>
    <row r="63" spans="1:6" ht="15.75" x14ac:dyDescent="0.25">
      <c r="A63" s="38">
        <v>1</v>
      </c>
      <c r="B63" s="39" t="s">
        <v>22</v>
      </c>
      <c r="C63" s="40">
        <v>231.35</v>
      </c>
      <c r="D63" s="41">
        <v>3.7120000000000002</v>
      </c>
      <c r="E63" s="42">
        <v>1</v>
      </c>
      <c r="F63" s="43">
        <f t="shared" ref="F63:F74" si="4">IF(ISNA(VLOOKUP(A63,Points,2,FALSE)),0,VLOOKUP(A63,Points,2,FALSE)+E63)</f>
        <v>11</v>
      </c>
    </row>
    <row r="64" spans="1:6" ht="15.75" x14ac:dyDescent="0.25">
      <c r="A64" s="44">
        <v>2</v>
      </c>
      <c r="B64" s="45" t="s">
        <v>23</v>
      </c>
      <c r="C64" s="46">
        <v>221.12</v>
      </c>
      <c r="D64" s="47">
        <v>3.8889999999999998</v>
      </c>
      <c r="E64" s="48">
        <f>IF(AND(D64=MIN($E$4:$E$15),D64&gt;0),1,0)</f>
        <v>0</v>
      </c>
      <c r="F64" s="49">
        <f t="shared" si="4"/>
        <v>8</v>
      </c>
    </row>
    <row r="65" spans="1:6" ht="15.75" x14ac:dyDescent="0.25">
      <c r="A65" s="38">
        <v>3</v>
      </c>
      <c r="B65" s="39" t="s">
        <v>24</v>
      </c>
      <c r="C65" s="40">
        <v>214.71</v>
      </c>
      <c r="D65" s="41">
        <v>4.0090000000000003</v>
      </c>
      <c r="E65" s="42">
        <f>IF(AND(D65=MIN($E$4:$E$15),D65&gt;0),1,0)</f>
        <v>0</v>
      </c>
      <c r="F65" s="43">
        <f t="shared" si="4"/>
        <v>6</v>
      </c>
    </row>
    <row r="66" spans="1:6" ht="15.75" x14ac:dyDescent="0.25">
      <c r="A66" s="44">
        <v>4</v>
      </c>
      <c r="B66" s="45" t="s">
        <v>25</v>
      </c>
      <c r="C66" s="46">
        <v>210.8</v>
      </c>
      <c r="D66" s="47">
        <v>3.95</v>
      </c>
      <c r="E66" s="48">
        <f>IF(AND(D66=MIN($E$4:$E$15),D66&gt;0),1,0)</f>
        <v>0</v>
      </c>
      <c r="F66" s="49">
        <f t="shared" si="4"/>
        <v>5</v>
      </c>
    </row>
    <row r="67" spans="1:6" ht="15.75" x14ac:dyDescent="0.25">
      <c r="A67" s="38">
        <v>5</v>
      </c>
      <c r="B67" s="39" t="s">
        <v>26</v>
      </c>
      <c r="C67" s="40">
        <v>202.82</v>
      </c>
      <c r="D67" s="41">
        <v>3.89</v>
      </c>
      <c r="E67" s="42">
        <f>IF(AND(D67=MIN($E$4:$E$15),D67&gt;0),1,0)</f>
        <v>0</v>
      </c>
      <c r="F67" s="43">
        <f t="shared" si="4"/>
        <v>4</v>
      </c>
    </row>
    <row r="68" spans="1:6" ht="15.75" x14ac:dyDescent="0.25">
      <c r="A68" s="44">
        <v>6</v>
      </c>
      <c r="B68" s="45" t="s">
        <v>27</v>
      </c>
      <c r="C68" s="46">
        <v>187.75</v>
      </c>
      <c r="D68" s="47">
        <v>4.1909999999999998</v>
      </c>
      <c r="E68" s="48">
        <f>IF(AND(D68=MIN($E$4:$E$15),D68&gt;0),1,0)</f>
        <v>0</v>
      </c>
      <c r="F68" s="49">
        <f t="shared" si="4"/>
        <v>3</v>
      </c>
    </row>
    <row r="69" spans="1:6" ht="15.75" x14ac:dyDescent="0.25">
      <c r="A69" s="38"/>
      <c r="B69" s="39"/>
      <c r="C69" s="40"/>
      <c r="D69" s="41"/>
      <c r="E69" s="42">
        <f>IF(AND(D69=MIN($E$4:$E$15),D69&gt;0),1,0)</f>
        <v>0</v>
      </c>
      <c r="F69" s="43">
        <f t="shared" si="4"/>
        <v>0</v>
      </c>
    </row>
    <row r="70" spans="1:6" ht="15.75" x14ac:dyDescent="0.25">
      <c r="A70" s="44"/>
      <c r="B70" s="45"/>
      <c r="C70" s="46"/>
      <c r="D70" s="47"/>
      <c r="E70" s="48">
        <f>IF(AND(D70=MIN($E$4:$E$15),D70&gt;0),1,0)</f>
        <v>0</v>
      </c>
      <c r="F70" s="49">
        <f t="shared" si="4"/>
        <v>0</v>
      </c>
    </row>
    <row r="71" spans="1:6" ht="15.75" x14ac:dyDescent="0.25">
      <c r="A71" s="38"/>
      <c r="B71" s="39"/>
      <c r="C71" s="40"/>
      <c r="D71" s="41"/>
      <c r="E71" s="42">
        <f>IF(AND(D71=MIN($E$4:$E$15),D71&gt;0),1,0)</f>
        <v>0</v>
      </c>
      <c r="F71" s="43">
        <f t="shared" si="4"/>
        <v>0</v>
      </c>
    </row>
    <row r="72" spans="1:6" ht="15.75" x14ac:dyDescent="0.25">
      <c r="A72" s="44"/>
      <c r="B72" s="45"/>
      <c r="C72" s="46"/>
      <c r="D72" s="47"/>
      <c r="E72" s="48">
        <f>IF(AND(D72=MIN($E$4:$E$15),D72&gt;0),1,0)</f>
        <v>0</v>
      </c>
      <c r="F72" s="49">
        <f t="shared" si="4"/>
        <v>0</v>
      </c>
    </row>
    <row r="73" spans="1:6" ht="15.75" x14ac:dyDescent="0.25">
      <c r="A73" s="38"/>
      <c r="B73" s="39"/>
      <c r="C73" s="40"/>
      <c r="D73" s="41"/>
      <c r="E73" s="42">
        <f>IF(AND(D73=MIN($E$4:$E$15),D73&gt;0),1,0)</f>
        <v>0</v>
      </c>
      <c r="F73" s="43">
        <f t="shared" si="4"/>
        <v>0</v>
      </c>
    </row>
    <row r="74" spans="1:6" ht="16.5" thickBot="1" x14ac:dyDescent="0.3">
      <c r="A74" s="50"/>
      <c r="B74" s="51"/>
      <c r="C74" s="52"/>
      <c r="D74" s="53"/>
      <c r="E74" s="54">
        <f>IF(AND(D74=MIN($E$4:$E$15),D74&gt;0),1,0)</f>
        <v>0</v>
      </c>
      <c r="F74" s="55">
        <f t="shared" si="4"/>
        <v>0</v>
      </c>
    </row>
  </sheetData>
  <mergeCells count="5">
    <mergeCell ref="A1:H1"/>
    <mergeCell ref="A16:F16"/>
    <mergeCell ref="A31:F31"/>
    <mergeCell ref="A46:F46"/>
    <mergeCell ref="A61:F61"/>
  </mergeCells>
  <pageMargins left="0.7" right="0.7" top="0.75" bottom="0.75" header="0.3" footer="0.3"/>
  <pageSetup orientation="portrait" horizontalDpi="200" verticalDpi="200" r:id="rId1"/>
  <ignoredErrors>
    <ignoredError sqref="B7: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"/>
    </sheetView>
  </sheetViews>
  <sheetFormatPr defaultRowHeight="15" x14ac:dyDescent="0.25"/>
  <cols>
    <col min="1" max="1" width="13" bestFit="1" customWidth="1"/>
    <col min="2" max="2" width="5.42578125" bestFit="1" customWidth="1"/>
    <col min="3" max="3" width="18.28515625" bestFit="1" customWidth="1"/>
    <col min="4" max="4" width="11.5703125" customWidth="1"/>
    <col min="5" max="5" width="14.140625" customWidth="1"/>
    <col min="6" max="6" width="11.5703125" customWidth="1"/>
    <col min="7" max="7" width="7.7109375" bestFit="1" customWidth="1"/>
    <col min="8" max="8" width="20.85546875" customWidth="1"/>
  </cols>
  <sheetData>
    <row r="1" spans="1:8" ht="21.75" thickBot="1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69.75" x14ac:dyDescent="0.35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9" t="s">
        <v>8</v>
      </c>
    </row>
    <row r="3" spans="1:8" ht="23.25" x14ac:dyDescent="0.35">
      <c r="A3" s="10">
        <v>1</v>
      </c>
      <c r="B3" s="11" t="s">
        <v>9</v>
      </c>
      <c r="C3" s="12" t="s">
        <v>10</v>
      </c>
      <c r="D3" s="11">
        <v>41</v>
      </c>
      <c r="E3" s="13">
        <v>0</v>
      </c>
      <c r="F3" s="14">
        <v>4</v>
      </c>
      <c r="G3" s="15">
        <f>C18+C34+C48+C63</f>
        <v>0</v>
      </c>
      <c r="H3" s="16">
        <v>3</v>
      </c>
    </row>
    <row r="4" spans="1:8" ht="23.25" x14ac:dyDescent="0.35">
      <c r="A4" s="17">
        <v>2</v>
      </c>
      <c r="B4" s="18" t="s">
        <v>9</v>
      </c>
      <c r="C4" s="19" t="s">
        <v>11</v>
      </c>
      <c r="D4" s="18">
        <v>27</v>
      </c>
      <c r="E4" s="20">
        <v>-14</v>
      </c>
      <c r="F4" s="21">
        <v>3</v>
      </c>
      <c r="G4" s="22">
        <f>D19+C33+C64</f>
        <v>0</v>
      </c>
      <c r="H4" s="23">
        <v>1</v>
      </c>
    </row>
    <row r="5" spans="1:8" ht="23.25" x14ac:dyDescent="0.35">
      <c r="A5" s="10">
        <v>3</v>
      </c>
      <c r="B5" s="11" t="s">
        <v>9</v>
      </c>
      <c r="C5" s="12" t="s">
        <v>12</v>
      </c>
      <c r="D5" s="11">
        <v>19</v>
      </c>
      <c r="E5" s="13">
        <v>-22</v>
      </c>
      <c r="F5" s="14">
        <v>4</v>
      </c>
      <c r="G5" s="15">
        <f>C22+C35+C51+C67</f>
        <v>0</v>
      </c>
      <c r="H5" s="16">
        <v>0</v>
      </c>
    </row>
    <row r="6" spans="1:8" ht="23.25" x14ac:dyDescent="0.35">
      <c r="A6" s="17">
        <v>4</v>
      </c>
      <c r="B6" s="18" t="s">
        <v>9</v>
      </c>
      <c r="C6" s="19" t="s">
        <v>13</v>
      </c>
      <c r="D6" s="18">
        <v>19</v>
      </c>
      <c r="E6" s="20">
        <v>-22</v>
      </c>
      <c r="F6" s="21">
        <v>3</v>
      </c>
      <c r="G6" s="22">
        <f>C21+C49+C65</f>
        <v>0</v>
      </c>
      <c r="H6" s="23">
        <v>0</v>
      </c>
    </row>
    <row r="7" spans="1:8" ht="23.25" x14ac:dyDescent="0.35">
      <c r="A7" s="10">
        <v>5</v>
      </c>
      <c r="B7" s="11" t="s">
        <v>9</v>
      </c>
      <c r="C7" s="12" t="s">
        <v>16</v>
      </c>
      <c r="D7" s="11">
        <v>14</v>
      </c>
      <c r="E7" s="13">
        <v>-27</v>
      </c>
      <c r="F7" s="14">
        <v>3</v>
      </c>
      <c r="G7" s="15">
        <f>C23+C50+C66</f>
        <v>0</v>
      </c>
      <c r="H7" s="16">
        <v>0</v>
      </c>
    </row>
    <row r="8" spans="1:8" ht="23.25" x14ac:dyDescent="0.35">
      <c r="A8" s="59">
        <v>6</v>
      </c>
      <c r="B8" s="60" t="s">
        <v>9</v>
      </c>
      <c r="C8" s="61" t="s">
        <v>14</v>
      </c>
      <c r="D8" s="60">
        <v>10</v>
      </c>
      <c r="E8" s="62">
        <v>-31</v>
      </c>
      <c r="F8" s="63">
        <v>2</v>
      </c>
      <c r="G8" s="64">
        <f>C20+C52</f>
        <v>0</v>
      </c>
      <c r="H8" s="65">
        <v>0</v>
      </c>
    </row>
    <row r="9" spans="1:8" ht="23.25" x14ac:dyDescent="0.35">
      <c r="A9" s="10">
        <v>7</v>
      </c>
      <c r="B9" s="11" t="s">
        <v>9</v>
      </c>
      <c r="C9" s="12" t="s">
        <v>15</v>
      </c>
      <c r="D9" s="11">
        <v>9</v>
      </c>
      <c r="E9" s="13">
        <v>-32</v>
      </c>
      <c r="F9" s="14">
        <v>3</v>
      </c>
      <c r="G9" s="15">
        <f>C25+C36+C53+C69</f>
        <v>0</v>
      </c>
      <c r="H9" s="16">
        <v>0</v>
      </c>
    </row>
    <row r="10" spans="1:8" ht="23.25" x14ac:dyDescent="0.35">
      <c r="A10" s="59">
        <v>8</v>
      </c>
      <c r="B10" s="60" t="s">
        <v>9</v>
      </c>
      <c r="C10" s="61" t="s">
        <v>18</v>
      </c>
      <c r="D10" s="60">
        <v>6</v>
      </c>
      <c r="E10" s="62">
        <v>-35</v>
      </c>
      <c r="F10" s="63">
        <v>2</v>
      </c>
      <c r="G10" s="64">
        <f>C38+C68</f>
        <v>0</v>
      </c>
      <c r="H10" s="65">
        <v>0</v>
      </c>
    </row>
    <row r="11" spans="1:8" ht="23.25" x14ac:dyDescent="0.35">
      <c r="A11" s="66">
        <v>9</v>
      </c>
      <c r="B11" s="67" t="s">
        <v>9</v>
      </c>
      <c r="C11" s="68" t="s">
        <v>17</v>
      </c>
      <c r="D11" s="67">
        <v>4</v>
      </c>
      <c r="E11" s="69">
        <v>-37</v>
      </c>
      <c r="F11" s="70">
        <v>1</v>
      </c>
      <c r="G11" s="71">
        <f>C37</f>
        <v>0</v>
      </c>
      <c r="H11" s="72">
        <v>0</v>
      </c>
    </row>
    <row r="12" spans="1:8" ht="24" thickBot="1" x14ac:dyDescent="0.4">
      <c r="A12" s="24">
        <v>10</v>
      </c>
      <c r="B12" s="25" t="s">
        <v>9</v>
      </c>
      <c r="C12" s="26" t="s">
        <v>19</v>
      </c>
      <c r="D12" s="25">
        <v>2</v>
      </c>
      <c r="E12" s="27">
        <v>-39</v>
      </c>
      <c r="F12" s="28">
        <v>1</v>
      </c>
      <c r="G12" s="29">
        <f>C24</f>
        <v>0</v>
      </c>
      <c r="H12" s="30">
        <v>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</dc:creator>
  <cp:lastModifiedBy>Marty</cp:lastModifiedBy>
  <dcterms:created xsi:type="dcterms:W3CDTF">2012-12-04T20:38:45Z</dcterms:created>
  <dcterms:modified xsi:type="dcterms:W3CDTF">2012-12-04T21:37:48Z</dcterms:modified>
</cp:coreProperties>
</file>